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45" i="1" l="1"/>
  <c r="F45" i="1"/>
  <c r="H43" i="1"/>
  <c r="I43" i="1"/>
  <c r="J43" i="1"/>
  <c r="P43" i="1"/>
  <c r="Q43" i="1"/>
  <c r="E44" i="1"/>
  <c r="E42" i="1"/>
  <c r="E40" i="1"/>
  <c r="E38" i="1"/>
  <c r="D44" i="1"/>
  <c r="D42" i="1"/>
  <c r="D40" i="1"/>
  <c r="D38" i="1"/>
  <c r="D27" i="1"/>
  <c r="G47" i="1"/>
  <c r="H47" i="1" s="1"/>
  <c r="I47" i="1" s="1"/>
  <c r="J47" i="1" s="1"/>
  <c r="G49" i="1"/>
  <c r="R37" i="1" l="1"/>
  <c r="Q37" i="1"/>
  <c r="P37" i="1"/>
  <c r="J37" i="1"/>
  <c r="I37" i="1"/>
  <c r="H37" i="1"/>
  <c r="G37" i="1"/>
  <c r="G18" i="1"/>
  <c r="R16" i="1"/>
  <c r="Q16" i="1"/>
  <c r="P16" i="1"/>
  <c r="J16" i="1"/>
  <c r="I16" i="1"/>
  <c r="H16" i="1"/>
  <c r="G16" i="1"/>
  <c r="R49" i="1"/>
  <c r="Q49" i="1"/>
  <c r="P49" i="1"/>
  <c r="J49" i="1"/>
  <c r="H49" i="1"/>
  <c r="I49" i="1" s="1"/>
  <c r="R46" i="1"/>
  <c r="Q46" i="1"/>
  <c r="P46" i="1"/>
  <c r="J46" i="1"/>
  <c r="I46" i="1"/>
  <c r="H46" i="1"/>
  <c r="G46" i="1"/>
  <c r="F23" i="1"/>
  <c r="K16" i="1" l="1"/>
  <c r="L16" i="1" s="1"/>
  <c r="M16" i="1" s="1"/>
  <c r="N16" i="1" s="1"/>
  <c r="O16" i="1" s="1"/>
  <c r="S16" i="1" s="1"/>
  <c r="F33" i="1"/>
  <c r="R34" i="1"/>
  <c r="Q34" i="1"/>
  <c r="P34" i="1"/>
  <c r="J34" i="1"/>
  <c r="I34" i="1"/>
  <c r="H34" i="1"/>
  <c r="G34" i="1"/>
  <c r="S34" i="1" s="1"/>
  <c r="K23" i="1"/>
  <c r="L23" i="1"/>
  <c r="M23" i="1"/>
  <c r="N23" i="1"/>
  <c r="O23" i="1"/>
  <c r="R20" i="1"/>
  <c r="Q20" i="1"/>
  <c r="P20" i="1"/>
  <c r="J20" i="1"/>
  <c r="I20" i="1"/>
  <c r="H20" i="1"/>
  <c r="H22" i="1" s="1"/>
  <c r="G20" i="1"/>
  <c r="G22" i="1" s="1"/>
  <c r="S22" i="1" s="1"/>
  <c r="R28" i="1"/>
  <c r="Q28" i="1"/>
  <c r="P28" i="1"/>
  <c r="J28" i="1"/>
  <c r="I28" i="1"/>
  <c r="H28" i="1"/>
  <c r="G28" i="1"/>
  <c r="R24" i="1"/>
  <c r="R26" i="1"/>
  <c r="Q26" i="1"/>
  <c r="P26" i="1"/>
  <c r="J26" i="1"/>
  <c r="I26" i="1"/>
  <c r="H26" i="1"/>
  <c r="G26" i="1"/>
  <c r="R25" i="1"/>
  <c r="Q25" i="1"/>
  <c r="P25" i="1"/>
  <c r="J25" i="1"/>
  <c r="I25" i="1"/>
  <c r="H25" i="1"/>
  <c r="G25" i="1"/>
  <c r="G43" i="1"/>
  <c r="S19" i="1"/>
  <c r="S21" i="1"/>
  <c r="S30" i="1"/>
  <c r="S31" i="1"/>
  <c r="S32" i="1"/>
  <c r="S35" i="1"/>
  <c r="S37" i="1"/>
  <c r="S41" i="1"/>
  <c r="R39" i="1"/>
  <c r="Q39" i="1"/>
  <c r="P39" i="1"/>
  <c r="P36" i="1" s="1"/>
  <c r="P42" i="1" s="1"/>
  <c r="J39" i="1"/>
  <c r="I39" i="1"/>
  <c r="I36" i="1" s="1"/>
  <c r="I42" i="1" s="1"/>
  <c r="H39" i="1"/>
  <c r="G39" i="1"/>
  <c r="G36" i="1" s="1"/>
  <c r="G42" i="1" s="1"/>
  <c r="Q24" i="1"/>
  <c r="J24" i="1"/>
  <c r="H24" i="1"/>
  <c r="S14" i="1"/>
  <c r="J18" i="1"/>
  <c r="J17" i="1"/>
  <c r="K17" i="1" s="1"/>
  <c r="L17" i="1" s="1"/>
  <c r="M17" i="1" s="1"/>
  <c r="N17" i="1" s="1"/>
  <c r="O17" i="1" s="1"/>
  <c r="I18" i="1"/>
  <c r="I17" i="1"/>
  <c r="H18" i="1"/>
  <c r="H17" i="1"/>
  <c r="R17" i="1"/>
  <c r="Q17" i="1"/>
  <c r="R18" i="1"/>
  <c r="Q18" i="1"/>
  <c r="P18" i="1"/>
  <c r="P17" i="1"/>
  <c r="G17" i="1"/>
  <c r="F15" i="1"/>
  <c r="K15" i="1"/>
  <c r="L15" i="1"/>
  <c r="M15" i="1"/>
  <c r="N15" i="1"/>
  <c r="O15" i="1"/>
  <c r="R13" i="1"/>
  <c r="Q13" i="1"/>
  <c r="Q23" i="1" s="1"/>
  <c r="P13" i="1"/>
  <c r="J13" i="1"/>
  <c r="J23" i="1" s="1"/>
  <c r="I13" i="1"/>
  <c r="H13" i="1"/>
  <c r="H23" i="1" s="1"/>
  <c r="G13" i="1"/>
  <c r="O36" i="1"/>
  <c r="O33" i="1" s="1"/>
  <c r="N36" i="1"/>
  <c r="N33" i="1" s="1"/>
  <c r="M36" i="1"/>
  <c r="M33" i="1" s="1"/>
  <c r="L36" i="1"/>
  <c r="L33" i="1" s="1"/>
  <c r="K36" i="1"/>
  <c r="K33" i="1" s="1"/>
  <c r="J36" i="1"/>
  <c r="J44" i="1" s="1"/>
  <c r="H36" i="1"/>
  <c r="H44" i="1" s="1"/>
  <c r="F38" i="1"/>
  <c r="E27" i="1"/>
  <c r="G23" i="1" l="1"/>
  <c r="I23" i="1"/>
  <c r="P23" i="1"/>
  <c r="R23" i="1"/>
  <c r="R27" i="1" s="1"/>
  <c r="S38" i="1"/>
  <c r="Q38" i="1"/>
  <c r="R38" i="1"/>
  <c r="J15" i="1"/>
  <c r="G15" i="1"/>
  <c r="Q36" i="1"/>
  <c r="Q44" i="1" s="1"/>
  <c r="G33" i="1"/>
  <c r="I33" i="1"/>
  <c r="P33" i="1"/>
  <c r="H33" i="1"/>
  <c r="J33" i="1"/>
  <c r="Q33" i="1"/>
  <c r="F27" i="1"/>
  <c r="S29" i="1"/>
  <c r="S20" i="1"/>
  <c r="K28" i="1"/>
  <c r="L28" i="1" s="1"/>
  <c r="M28" i="1" s="1"/>
  <c r="N28" i="1" s="1"/>
  <c r="O28" i="1" s="1"/>
  <c r="Q27" i="1"/>
  <c r="J27" i="1"/>
  <c r="H27" i="1"/>
  <c r="G24" i="1"/>
  <c r="I24" i="1"/>
  <c r="I27" i="1" s="1"/>
  <c r="P24" i="1"/>
  <c r="P27" i="1" s="1"/>
  <c r="K18" i="1"/>
  <c r="L18" i="1" s="1"/>
  <c r="M18" i="1" s="1"/>
  <c r="N18" i="1" s="1"/>
  <c r="O18" i="1" s="1"/>
  <c r="S13" i="1"/>
  <c r="S25" i="1"/>
  <c r="S17" i="1"/>
  <c r="S39" i="1"/>
  <c r="S18" i="1"/>
  <c r="S43" i="1"/>
  <c r="R36" i="1"/>
  <c r="R42" i="1" s="1"/>
  <c r="H40" i="1"/>
  <c r="Q15" i="1"/>
  <c r="I15" i="1"/>
  <c r="P15" i="1"/>
  <c r="R15" i="1"/>
  <c r="H15" i="1"/>
  <c r="F40" i="1"/>
  <c r="F44" i="1"/>
  <c r="G40" i="1"/>
  <c r="I40" i="1"/>
  <c r="P40" i="1"/>
  <c r="F42" i="1"/>
  <c r="H42" i="1"/>
  <c r="J42" i="1"/>
  <c r="G44" i="1"/>
  <c r="I44" i="1"/>
  <c r="P44" i="1"/>
  <c r="H38" i="1"/>
  <c r="J38" i="1"/>
  <c r="G38" i="1"/>
  <c r="I38" i="1"/>
  <c r="P38" i="1"/>
  <c r="J40" i="1"/>
  <c r="G27" i="1" l="1"/>
  <c r="S23" i="1"/>
  <c r="R44" i="1"/>
  <c r="S36" i="1"/>
  <c r="Q40" i="1"/>
  <c r="R40" i="1"/>
  <c r="Q42" i="1"/>
  <c r="S42" i="1" s="1"/>
  <c r="S24" i="1"/>
  <c r="R33" i="1"/>
  <c r="S33" i="1" s="1"/>
  <c r="S28" i="1"/>
  <c r="S15" i="1"/>
</calcChain>
</file>

<file path=xl/sharedStrings.xml><?xml version="1.0" encoding="utf-8"?>
<sst xmlns="http://schemas.openxmlformats.org/spreadsheetml/2006/main" count="135" uniqueCount="99">
  <si>
    <t>ПОГОДЖЕНО</t>
  </si>
  <si>
    <t>рішення  виконавчого комітету</t>
  </si>
  <si>
    <t>(найменування  ліцензіата)</t>
  </si>
  <si>
    <t>№ з/п</t>
  </si>
  <si>
    <t>Показники</t>
  </si>
  <si>
    <t>Одиниці виміру</t>
  </si>
  <si>
    <t>Базовий період (факт)</t>
  </si>
  <si>
    <t>Річний план</t>
  </si>
  <si>
    <t>У т.ч. за місяцями</t>
  </si>
  <si>
    <t>січень</t>
  </si>
  <si>
    <t>лютий</t>
  </si>
  <si>
    <t>березень</t>
  </si>
  <si>
    <t>квітень</t>
  </si>
  <si>
    <t xml:space="preserve"> 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</si>
  <si>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</si>
  <si>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</si>
  <si>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</si>
  <si>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</si>
  <si>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</si>
  <si>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</si>
  <si>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</si>
  <si>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Відпуск теплової енергії з колекторів власних генеруючих джерел,  усього, у т.ч.:</t>
  </si>
  <si>
    <t>Гкал</t>
  </si>
  <si>
    <t>1.1</t>
  </si>
  <si>
    <t>ТЕЦ, ТЕС, когенераційні установки та ті, що використовують нетрадиційні або поновлювані джерела енергії</t>
  </si>
  <si>
    <t>1.2</t>
  </si>
  <si>
    <t>Надходження в мережу теплової енергії, яка вироблена іншими виробниками, усього, у т.ч.:</t>
  </si>
  <si>
    <t>2.1</t>
  </si>
  <si>
    <t>2.2</t>
  </si>
  <si>
    <t>Теплова енергія інших власників для транспортування мережами суб єкта господарювання</t>
  </si>
  <si>
    <t>Надходження теплової енергії в  мережу суб єкта господарювання, усього (рядок 2+ рядок 1)</t>
  </si>
  <si>
    <t xml:space="preserve"> Втрати теплової енергії в теплових мережах , усього: </t>
  </si>
  <si>
    <t>те ж у відсотках від пункту 3</t>
  </si>
  <si>
    <t>%</t>
  </si>
  <si>
    <t>4.1</t>
  </si>
  <si>
    <t>у т.ч.  втрати в теплових мережах суб єкта господарювання теплової енергії інших власників (розшифрувати за власниками)</t>
  </si>
  <si>
    <t>те ж у відсотках від  пункту 2.2</t>
  </si>
  <si>
    <t>5</t>
  </si>
  <si>
    <t>Надходження теплової енергії суб єкта господарювання в мережу інших тепортранспортуючих організацій</t>
  </si>
  <si>
    <t>6</t>
  </si>
  <si>
    <t>Втрати теплової енергії  суб єкта господарювання в теплових мережах інших теплотранспортуючих організацій</t>
  </si>
  <si>
    <t>те саме у відсотках від рядка 3</t>
  </si>
  <si>
    <t>7</t>
  </si>
  <si>
    <t>Корисний відпуск теплової енергії з мереж суб єкта господарювання, усього, у тому числі:</t>
  </si>
  <si>
    <t>7.1</t>
  </si>
  <si>
    <t xml:space="preserve"> Теплова енергія інших власників (розшифрувати за назвами власників)</t>
  </si>
  <si>
    <t>7.2</t>
  </si>
  <si>
    <t xml:space="preserve"> Господарські потреби ліцензованої діяльності суб єкта господарювання</t>
  </si>
  <si>
    <t>7.3</t>
  </si>
  <si>
    <t>Корисний відпуск теплової енергії власним  споживачам суб єкта господарювання, усього, у т.ч. на потреби:</t>
  </si>
  <si>
    <t>7.3.1</t>
  </si>
  <si>
    <t xml:space="preserve"> населення:</t>
  </si>
  <si>
    <t xml:space="preserve"> те ж у відсотках від  пункту 7.3</t>
  </si>
  <si>
    <t>7.3.2</t>
  </si>
  <si>
    <t xml:space="preserve"> бюджетних установ:</t>
  </si>
  <si>
    <t xml:space="preserve"> те ж у відсотках від  пункту  7.3</t>
  </si>
  <si>
    <t>7.3.3</t>
  </si>
  <si>
    <t>релігійних організацій:</t>
  </si>
  <si>
    <t>7.3.4</t>
  </si>
  <si>
    <t xml:space="preserve"> інших споживачів:</t>
  </si>
  <si>
    <t>8</t>
  </si>
  <si>
    <t xml:space="preserve"> Теплове навантаження об’єктів теплоспоживання власних споживачів суб єкта господарювання, усього, у т.ч. на потреби:</t>
  </si>
  <si>
    <t>Гкал/год</t>
  </si>
  <si>
    <t>8.1</t>
  </si>
  <si>
    <t xml:space="preserve"> населення</t>
  </si>
  <si>
    <t>8.2</t>
  </si>
  <si>
    <t xml:space="preserve"> бюджетних установ</t>
  </si>
  <si>
    <t>8.3</t>
  </si>
  <si>
    <t>релігійні організації</t>
  </si>
  <si>
    <t>8.4</t>
  </si>
  <si>
    <t xml:space="preserve"> інших споживачів</t>
  </si>
  <si>
    <t>Тростянецькоъ  міської ради</t>
  </si>
  <si>
    <t>Період ,передує  базовому (факт)</t>
  </si>
  <si>
    <t>1.2.1</t>
  </si>
  <si>
    <t>населення</t>
  </si>
  <si>
    <t>котельні,усього,у тому числі на потреби:</t>
  </si>
  <si>
    <t>1.22</t>
  </si>
  <si>
    <t>1.2.3</t>
  </si>
  <si>
    <t>бюджетні установи</t>
  </si>
  <si>
    <t>інших споживачів</t>
  </si>
  <si>
    <t>1.2.4</t>
  </si>
  <si>
    <t xml:space="preserve"> Втрати теплової енергії на власні потреби</t>
  </si>
  <si>
    <t xml:space="preserve"> Втрати теплової енергії в теплових мережах </t>
  </si>
  <si>
    <t xml:space="preserve"> </t>
  </si>
  <si>
    <t>2</t>
  </si>
  <si>
    <t>покупна теплова енергія (розшифрувати за назвами виробників)</t>
  </si>
  <si>
    <t>3</t>
  </si>
  <si>
    <t>4</t>
  </si>
  <si>
    <t>4.2</t>
  </si>
  <si>
    <t>4.3</t>
  </si>
  <si>
    <t>4.4</t>
  </si>
  <si>
    <t>4.5</t>
  </si>
  <si>
    <t>6.1</t>
  </si>
  <si>
    <t>КП ТМР" Тростянецьке ЖЕУ</t>
  </si>
  <si>
    <t xml:space="preserve">Начальник   КП "Тростянецьке ЖЕУ" </t>
  </si>
  <si>
    <t xml:space="preserve">Вадим БОНДАРЕНКО </t>
  </si>
  <si>
    <t xml:space="preserve">від 15 жовтня 2025 року № 720 </t>
  </si>
  <si>
    <t xml:space="preserve">  виробництва, транспортування та постачання теплової енергії з жовтня 2025 року по вересень 2026 року</t>
  </si>
  <si>
    <t>РІЧНИЙ 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</si>
</sst>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2" fillId="0" borderId="0" xfId="1" applyFont="1" applyBorder="1" applyAlignment="1">
      <alignment vertical="top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left"/>
    </xf>
    <xf numFmtId="0" fontId="5" fillId="0" borderId="0" xfId="1" applyFont="1" applyAlignment="1">
      <alignment vertical="center" wrapText="1"/>
    </xf>
    <xf numFmtId="0" fontId="6" fillId="0" borderId="0" xfId="1" applyFont="1" applyAlignment="1">
      <alignment vertical="top" wrapText="1"/>
    </xf>
    <xf numFmtId="0" fontId="7" fillId="0" borderId="2" xfId="1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>
      <alignment vertical="center"/>
    </xf>
    <xf numFmtId="0" fontId="2" fillId="0" borderId="0" xfId="1" applyFont="1"/>
    <xf numFmtId="0" fontId="7" fillId="0" borderId="0" xfId="1" applyFont="1"/>
    <xf numFmtId="164" fontId="7" fillId="0" borderId="2" xfId="1" applyNumberFormat="1" applyFont="1" applyFill="1" applyBorder="1" applyAlignment="1" applyProtection="1">
      <alignment horizontal="center" vertical="center"/>
      <protection locked="0"/>
    </xf>
    <xf numFmtId="1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5" fillId="0" borderId="2" xfId="1" applyNumberFormat="1" applyFont="1" applyBorder="1" applyAlignment="1">
      <alignment horizontal="center" vertical="center" wrapText="1"/>
    </xf>
    <xf numFmtId="49" fontId="5" fillId="0" borderId="0" xfId="1" applyNumberFormat="1" applyFont="1" applyBorder="1" applyAlignment="1">
      <alignment horizontal="center" vertical="center" wrapText="1"/>
    </xf>
    <xf numFmtId="0" fontId="5" fillId="0" borderId="0" xfId="1" applyFont="1" applyBorder="1" applyAlignment="1">
      <alignment vertical="center" wrapText="1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 applyAlignment="1" applyProtection="1">
      <alignment horizontal="center" vertical="center" wrapText="1"/>
      <protection locked="0"/>
    </xf>
    <xf numFmtId="0" fontId="7" fillId="0" borderId="0" xfId="1" applyFont="1" applyBorder="1" applyAlignment="1" applyProtection="1">
      <alignment horizontal="center" vertical="center" wrapText="1"/>
      <protection locked="0"/>
    </xf>
    <xf numFmtId="0" fontId="6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vertical="center" wrapText="1"/>
    </xf>
    <xf numFmtId="0" fontId="8" fillId="0" borderId="3" xfId="1" applyFont="1" applyBorder="1" applyAlignment="1">
      <alignment vertical="center" wrapText="1"/>
    </xf>
    <xf numFmtId="10" fontId="8" fillId="0" borderId="2" xfId="1" applyNumberFormat="1" applyFont="1" applyBorder="1" applyAlignment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 wrapText="1"/>
      <protection locked="0"/>
    </xf>
    <xf numFmtId="0" fontId="4" fillId="0" borderId="2" xfId="1" applyFont="1" applyFill="1" applyBorder="1" applyAlignment="1" applyProtection="1">
      <alignment horizontal="center" vertical="center"/>
      <protection locked="0"/>
    </xf>
    <xf numFmtId="1" fontId="8" fillId="0" borderId="2" xfId="1" applyNumberFormat="1" applyFont="1" applyFill="1" applyBorder="1" applyAlignment="1" applyProtection="1">
      <alignment horizontal="center" vertical="center"/>
      <protection locked="0"/>
    </xf>
    <xf numFmtId="0" fontId="8" fillId="0" borderId="2" xfId="1" applyFont="1" applyFill="1" applyBorder="1" applyAlignment="1" applyProtection="1">
      <alignment horizontal="center" vertical="center"/>
      <protection locked="0"/>
    </xf>
    <xf numFmtId="1" fontId="8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8" fillId="2" borderId="2" xfId="1" applyFont="1" applyFill="1" applyBorder="1" applyAlignment="1" applyProtection="1">
      <alignment horizontal="center" vertical="center" wrapText="1"/>
      <protection locked="0"/>
    </xf>
    <xf numFmtId="0" fontId="4" fillId="0" borderId="2" xfId="1" applyFont="1" applyFill="1" applyBorder="1" applyAlignment="1" applyProtection="1">
      <alignment horizontal="center" vertical="center"/>
    </xf>
    <xf numFmtId="2" fontId="8" fillId="0" borderId="2" xfId="1" applyNumberFormat="1" applyFont="1" applyFill="1" applyBorder="1" applyAlignment="1" applyProtection="1">
      <alignment horizontal="center" vertical="center"/>
    </xf>
    <xf numFmtId="165" fontId="8" fillId="0" borderId="2" xfId="1" applyNumberFormat="1" applyFont="1" applyFill="1" applyBorder="1" applyAlignment="1" applyProtection="1">
      <alignment horizontal="center" vertical="center" wrapText="1"/>
      <protection locked="0"/>
    </xf>
    <xf numFmtId="165" fontId="8" fillId="0" borderId="2" xfId="1" applyNumberFormat="1" applyFont="1" applyFill="1" applyBorder="1" applyAlignment="1" applyProtection="1">
      <alignment horizontal="center" vertical="center"/>
      <protection locked="0"/>
    </xf>
    <xf numFmtId="165" fontId="8" fillId="0" borderId="2" xfId="1" applyNumberFormat="1" applyFont="1" applyFill="1" applyBorder="1" applyAlignment="1" applyProtection="1">
      <alignment horizontal="center" vertical="center"/>
    </xf>
    <xf numFmtId="0" fontId="8" fillId="0" borderId="2" xfId="1" applyFon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8" fillId="0" borderId="3" xfId="1" applyFont="1" applyBorder="1" applyAlignment="1">
      <alignment horizontal="center" vertical="center"/>
    </xf>
    <xf numFmtId="2" fontId="8" fillId="0" borderId="8" xfId="1" applyNumberFormat="1" applyFont="1" applyFill="1" applyBorder="1" applyAlignment="1" applyProtection="1">
      <alignment horizontal="center" vertical="center"/>
    </xf>
    <xf numFmtId="1" fontId="8" fillId="0" borderId="8" xfId="1" applyNumberFormat="1" applyFont="1" applyFill="1" applyBorder="1" applyAlignment="1" applyProtection="1">
      <alignment horizontal="center" vertical="center"/>
    </xf>
    <xf numFmtId="0" fontId="8" fillId="0" borderId="4" xfId="1" applyFont="1" applyFill="1" applyBorder="1" applyAlignment="1" applyProtection="1">
      <alignment horizontal="center" vertical="center" wrapText="1"/>
      <protection locked="0"/>
    </xf>
    <xf numFmtId="1" fontId="8" fillId="0" borderId="7" xfId="1" applyNumberFormat="1" applyFont="1" applyFill="1" applyBorder="1" applyAlignment="1" applyProtection="1">
      <alignment horizontal="center" vertical="center"/>
      <protection locked="0"/>
    </xf>
    <xf numFmtId="2" fontId="8" fillId="0" borderId="6" xfId="1" applyNumberFormat="1" applyFont="1" applyFill="1" applyBorder="1" applyAlignment="1" applyProtection="1">
      <alignment horizontal="center" vertical="center"/>
    </xf>
    <xf numFmtId="1" fontId="8" fillId="0" borderId="6" xfId="1" applyNumberFormat="1" applyFont="1" applyFill="1" applyBorder="1" applyAlignment="1" applyProtection="1">
      <alignment horizontal="center" vertical="center"/>
    </xf>
    <xf numFmtId="1" fontId="8" fillId="0" borderId="2" xfId="1" applyNumberFormat="1" applyFont="1" applyFill="1" applyBorder="1" applyAlignment="1" applyProtection="1">
      <alignment horizontal="center" vertical="center"/>
    </xf>
    <xf numFmtId="164" fontId="8" fillId="2" borderId="2" xfId="1" applyNumberFormat="1" applyFont="1" applyFill="1" applyBorder="1" applyAlignment="1" applyProtection="1">
      <alignment horizontal="center" vertical="center"/>
      <protection locked="0"/>
    </xf>
    <xf numFmtId="0" fontId="8" fillId="0" borderId="2" xfId="1" applyFont="1" applyBorder="1" applyAlignment="1" applyProtection="1">
      <alignment horizontal="center" vertical="center" wrapText="1"/>
      <protection locked="0"/>
    </xf>
    <xf numFmtId="2" fontId="8" fillId="0" borderId="2" xfId="1" applyNumberFormat="1" applyFont="1" applyFill="1" applyBorder="1" applyAlignment="1" applyProtection="1">
      <alignment horizontal="center" vertical="center"/>
      <protection locked="0"/>
    </xf>
    <xf numFmtId="1" fontId="4" fillId="0" borderId="2" xfId="1" applyNumberFormat="1" applyFont="1" applyFill="1" applyBorder="1" applyAlignment="1" applyProtection="1">
      <alignment horizontal="center" vertical="center"/>
    </xf>
    <xf numFmtId="0" fontId="4" fillId="0" borderId="9" xfId="1" applyFont="1" applyFill="1" applyBorder="1" applyAlignment="1" applyProtection="1">
      <alignment horizontal="center" vertical="center"/>
    </xf>
    <xf numFmtId="0" fontId="4" fillId="2" borderId="3" xfId="1" applyFont="1" applyFill="1" applyBorder="1" applyAlignment="1" applyProtection="1">
      <alignment horizontal="center" vertical="center"/>
    </xf>
    <xf numFmtId="3" fontId="4" fillId="2" borderId="5" xfId="1" applyNumberFormat="1" applyFont="1" applyFill="1" applyBorder="1" applyAlignment="1" applyProtection="1">
      <alignment horizontal="center" vertical="center"/>
    </xf>
    <xf numFmtId="0" fontId="8" fillId="2" borderId="2" xfId="1" applyFont="1" applyFill="1" applyBorder="1" applyAlignment="1">
      <alignment vertical="center" wrapText="1"/>
    </xf>
    <xf numFmtId="0" fontId="8" fillId="2" borderId="2" xfId="1" applyFont="1" applyFill="1" applyBorder="1" applyAlignment="1">
      <alignment horizontal="center" vertical="center"/>
    </xf>
    <xf numFmtId="1" fontId="8" fillId="2" borderId="2" xfId="1" applyNumberFormat="1" applyFont="1" applyFill="1" applyBorder="1" applyAlignment="1" applyProtection="1">
      <alignment horizontal="center" vertical="center"/>
      <protection locked="0"/>
    </xf>
    <xf numFmtId="1" fontId="8" fillId="2" borderId="2" xfId="1" applyNumberFormat="1" applyFont="1" applyFill="1" applyBorder="1" applyAlignment="1" applyProtection="1">
      <alignment horizontal="center" vertical="center" wrapText="1"/>
      <protection locked="0"/>
    </xf>
    <xf numFmtId="2" fontId="8" fillId="2" borderId="2" xfId="1" applyNumberFormat="1" applyFont="1" applyFill="1" applyBorder="1" applyAlignment="1" applyProtection="1">
      <alignment horizontal="center" vertical="center"/>
    </xf>
    <xf numFmtId="165" fontId="8" fillId="2" borderId="2" xfId="1" applyNumberFormat="1" applyFont="1" applyFill="1" applyBorder="1" applyAlignment="1" applyProtection="1">
      <alignment horizontal="center" vertical="center" wrapText="1"/>
      <protection locked="0"/>
    </xf>
    <xf numFmtId="1" fontId="8" fillId="0" borderId="2" xfId="1" applyNumberFormat="1" applyFont="1" applyBorder="1" applyAlignment="1" applyProtection="1">
      <alignment horizontal="center" vertical="center"/>
      <protection locked="0"/>
    </xf>
    <xf numFmtId="0" fontId="8" fillId="0" borderId="2" xfId="1" applyFont="1" applyBorder="1" applyAlignment="1">
      <alignment horizontal="center" vertical="center" wrapText="1"/>
    </xf>
    <xf numFmtId="49" fontId="8" fillId="0" borderId="2" xfId="1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 wrapText="1"/>
    </xf>
    <xf numFmtId="49" fontId="9" fillId="0" borderId="0" xfId="1" applyNumberFormat="1" applyFont="1"/>
    <xf numFmtId="0" fontId="9" fillId="0" borderId="0" xfId="1" applyFont="1"/>
    <xf numFmtId="0" fontId="9" fillId="0" borderId="0" xfId="0" applyFont="1"/>
    <xf numFmtId="0" fontId="9" fillId="0" borderId="0" xfId="1" applyFont="1" applyBorder="1"/>
    <xf numFmtId="1" fontId="9" fillId="0" borderId="0" xfId="0" applyNumberFormat="1" applyFont="1"/>
    <xf numFmtId="49" fontId="7" fillId="0" borderId="2" xfId="1" applyNumberFormat="1" applyFont="1" applyBorder="1" applyAlignment="1">
      <alignment horizontal="center" vertical="center" wrapText="1"/>
    </xf>
    <xf numFmtId="49" fontId="7" fillId="0" borderId="3" xfId="1" applyNumberFormat="1" applyFont="1" applyBorder="1" applyAlignment="1">
      <alignment horizontal="center" vertical="center" wrapText="1"/>
    </xf>
    <xf numFmtId="49" fontId="10" fillId="0" borderId="0" xfId="1" applyNumberFormat="1" applyFont="1" applyBorder="1" applyAlignment="1">
      <alignment horizontal="center" vertical="center" wrapText="1"/>
    </xf>
    <xf numFmtId="0" fontId="11" fillId="0" borderId="0" xfId="1" applyFont="1" applyAlignment="1">
      <alignment vertical="center"/>
    </xf>
    <xf numFmtId="0" fontId="12" fillId="0" borderId="0" xfId="1" applyFont="1"/>
    <xf numFmtId="0" fontId="13" fillId="0" borderId="0" xfId="1" applyFont="1"/>
    <xf numFmtId="0" fontId="11" fillId="0" borderId="0" xfId="1" applyFont="1"/>
    <xf numFmtId="0" fontId="14" fillId="0" borderId="0" xfId="1" applyFont="1"/>
    <xf numFmtId="0" fontId="12" fillId="0" borderId="0" xfId="0" applyFont="1"/>
    <xf numFmtId="0" fontId="5" fillId="0" borderId="2" xfId="1" applyFont="1" applyBorder="1" applyAlignment="1">
      <alignment horizontal="center" vertical="center"/>
    </xf>
    <xf numFmtId="0" fontId="4" fillId="0" borderId="0" xfId="1" applyFont="1" applyAlignment="1">
      <alignment horizontal="center"/>
    </xf>
    <xf numFmtId="0" fontId="4" fillId="0" borderId="0" xfId="1" applyFont="1" applyAlignment="1" applyProtection="1">
      <alignment horizontal="center"/>
      <protection locked="0"/>
    </xf>
    <xf numFmtId="0" fontId="5" fillId="0" borderId="0" xfId="1" applyFont="1" applyAlignment="1">
      <alignment horizontal="center" vertical="center" wrapText="1"/>
    </xf>
    <xf numFmtId="0" fontId="6" fillId="0" borderId="1" xfId="1" applyFont="1" applyBorder="1" applyAlignment="1">
      <alignment horizontal="center" vertical="top" wrapText="1"/>
    </xf>
    <xf numFmtId="0" fontId="8" fillId="0" borderId="2" xfId="1" applyFont="1" applyBorder="1" applyAlignment="1">
      <alignment horizontal="center" vertical="center" wrapText="1"/>
    </xf>
    <xf numFmtId="49" fontId="8" fillId="0" borderId="2" xfId="1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tabSelected="1" topLeftCell="A43" workbookViewId="0">
      <selection activeCell="I60" sqref="I60"/>
    </sheetView>
  </sheetViews>
  <sheetFormatPr defaultRowHeight="15" x14ac:dyDescent="0.25"/>
  <cols>
    <col min="1" max="1" width="4.7109375" style="64" customWidth="1"/>
    <col min="2" max="2" width="12.85546875" style="64" customWidth="1"/>
    <col min="3" max="3" width="7.5703125" style="64" customWidth="1"/>
    <col min="4" max="4" width="6.85546875" style="64" customWidth="1"/>
    <col min="5" max="5" width="7.5703125" style="64" customWidth="1"/>
    <col min="6" max="6" width="6.5703125" style="64" customWidth="1"/>
    <col min="7" max="7" width="8.42578125" style="64" customWidth="1"/>
    <col min="8" max="9" width="8.140625" style="64" customWidth="1"/>
    <col min="10" max="10" width="6.140625" style="64" customWidth="1"/>
    <col min="11" max="11" width="6" style="64" customWidth="1"/>
    <col min="12" max="12" width="6.140625" style="64" customWidth="1"/>
    <col min="13" max="13" width="6.28515625" style="64" customWidth="1"/>
    <col min="14" max="14" width="6.5703125" style="64" customWidth="1"/>
    <col min="15" max="15" width="5" style="64" customWidth="1"/>
    <col min="16" max="16" width="6.5703125" style="64" customWidth="1"/>
    <col min="17" max="17" width="7.7109375" style="64" customWidth="1"/>
    <col min="18" max="18" width="7.28515625" style="64" customWidth="1"/>
    <col min="19" max="19" width="9.140625" style="64" hidden="1" customWidth="1"/>
    <col min="20" max="16384" width="9.140625" style="64"/>
  </cols>
  <sheetData>
    <row r="1" spans="1:19" ht="15.75" x14ac:dyDescent="0.25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1" t="s">
        <v>0</v>
      </c>
      <c r="O1" s="2"/>
      <c r="P1" s="2"/>
      <c r="Q1" s="2"/>
      <c r="R1" s="2"/>
    </row>
    <row r="2" spans="1:19" ht="15.75" x14ac:dyDescent="0.25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1" t="s">
        <v>1</v>
      </c>
      <c r="O2" s="2"/>
      <c r="P2" s="2"/>
      <c r="Q2" s="2"/>
      <c r="R2" s="2"/>
    </row>
    <row r="3" spans="1:19" ht="15.75" x14ac:dyDescent="0.25">
      <c r="A3" s="62"/>
      <c r="B3" s="63"/>
      <c r="C3" s="65"/>
      <c r="D3" s="65"/>
      <c r="E3" s="63"/>
      <c r="F3" s="63"/>
      <c r="G3" s="63"/>
      <c r="H3" s="63"/>
      <c r="I3" s="63"/>
      <c r="J3" s="63"/>
      <c r="K3" s="63"/>
      <c r="L3" s="63"/>
      <c r="M3" s="63"/>
      <c r="N3" s="1" t="s">
        <v>71</v>
      </c>
      <c r="O3" s="2"/>
      <c r="P3" s="2"/>
      <c r="Q3" s="2"/>
      <c r="R3" s="2"/>
    </row>
    <row r="4" spans="1:19" ht="15.75" x14ac:dyDescent="0.25">
      <c r="A4" s="62"/>
      <c r="B4" s="63"/>
      <c r="C4" s="65"/>
      <c r="D4" s="65"/>
      <c r="E4" s="63"/>
      <c r="F4" s="63"/>
      <c r="G4" s="63"/>
      <c r="H4" s="63"/>
      <c r="I4" s="63"/>
      <c r="J4" s="63"/>
      <c r="K4" s="63"/>
      <c r="L4" s="63"/>
      <c r="M4" s="63"/>
      <c r="N4" s="3" t="s">
        <v>96</v>
      </c>
      <c r="O4" s="2"/>
      <c r="P4" s="2"/>
      <c r="Q4" s="2"/>
      <c r="R4" s="2"/>
    </row>
    <row r="5" spans="1:19" x14ac:dyDescent="0.25">
      <c r="A5" s="77" t="s">
        <v>98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</row>
    <row r="6" spans="1:19" x14ac:dyDescent="0.25">
      <c r="A6" s="78" t="s">
        <v>97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</row>
    <row r="7" spans="1:19" ht="15.75" customHeight="1" x14ac:dyDescent="0.25">
      <c r="A7" s="4"/>
      <c r="B7" s="4"/>
      <c r="C7" s="4" t="s">
        <v>83</v>
      </c>
      <c r="D7" s="4"/>
      <c r="E7" s="79" t="s">
        <v>93</v>
      </c>
      <c r="F7" s="79"/>
      <c r="G7" s="79"/>
      <c r="H7" s="79"/>
      <c r="I7" s="79"/>
      <c r="J7" s="79"/>
      <c r="K7" s="79"/>
      <c r="L7" s="4"/>
      <c r="M7" s="4"/>
      <c r="N7" s="4"/>
      <c r="O7" s="4"/>
      <c r="P7" s="4"/>
      <c r="Q7" s="4"/>
      <c r="R7" s="4"/>
    </row>
    <row r="8" spans="1:19" x14ac:dyDescent="0.25">
      <c r="A8" s="5"/>
      <c r="B8" s="5"/>
      <c r="C8" s="5"/>
      <c r="D8" s="5"/>
      <c r="E8" s="80" t="s">
        <v>2</v>
      </c>
      <c r="F8" s="80"/>
      <c r="G8" s="80"/>
      <c r="H8" s="80"/>
      <c r="I8" s="80"/>
      <c r="J8" s="80"/>
      <c r="K8" s="5"/>
      <c r="L8" s="5"/>
      <c r="M8" s="5"/>
      <c r="N8" s="5"/>
      <c r="O8" s="5"/>
      <c r="P8" s="5"/>
      <c r="Q8" s="5"/>
      <c r="R8" s="5"/>
    </row>
    <row r="9" spans="1:19" ht="15.75" customHeight="1" x14ac:dyDescent="0.25">
      <c r="A9" s="82" t="s">
        <v>3</v>
      </c>
      <c r="B9" s="83" t="s">
        <v>4</v>
      </c>
      <c r="C9" s="81" t="s">
        <v>5</v>
      </c>
      <c r="D9" s="84" t="s">
        <v>72</v>
      </c>
      <c r="E9" s="84" t="s">
        <v>6</v>
      </c>
      <c r="F9" s="81" t="s">
        <v>7</v>
      </c>
      <c r="G9" s="76" t="s">
        <v>8</v>
      </c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</row>
    <row r="10" spans="1:19" ht="33.75" customHeight="1" x14ac:dyDescent="0.25">
      <c r="A10" s="82"/>
      <c r="B10" s="83"/>
      <c r="C10" s="81"/>
      <c r="D10" s="84"/>
      <c r="E10" s="84"/>
      <c r="F10" s="81"/>
      <c r="G10" s="18" t="s">
        <v>9</v>
      </c>
      <c r="H10" s="18" t="s">
        <v>10</v>
      </c>
      <c r="I10" s="18" t="s">
        <v>11</v>
      </c>
      <c r="J10" s="18" t="s">
        <v>12</v>
      </c>
      <c r="K10" s="18" t="s">
        <v>13</v>
      </c>
      <c r="L10" s="18" t="s">
        <v>14</v>
      </c>
      <c r="M10" s="18" t="s">
        <v>15</v>
      </c>
      <c r="N10" s="18" t="s">
        <v>16</v>
      </c>
      <c r="O10" s="18" t="s">
        <v>17</v>
      </c>
      <c r="P10" s="18" t="s">
        <v>18</v>
      </c>
      <c r="Q10" s="18" t="s">
        <v>19</v>
      </c>
      <c r="R10" s="18" t="s">
        <v>20</v>
      </c>
    </row>
    <row r="11" spans="1:19" ht="19.5" customHeight="1" x14ac:dyDescent="0.25">
      <c r="A11" s="59">
        <v>1</v>
      </c>
      <c r="B11" s="60">
        <v>2</v>
      </c>
      <c r="C11" s="60">
        <v>3</v>
      </c>
      <c r="D11" s="61">
        <v>4</v>
      </c>
      <c r="E11" s="61">
        <v>5</v>
      </c>
      <c r="F11" s="58">
        <v>6</v>
      </c>
      <c r="G11" s="58">
        <v>7</v>
      </c>
      <c r="H11" s="58">
        <v>8</v>
      </c>
      <c r="I11" s="58">
        <v>9</v>
      </c>
      <c r="J11" s="58">
        <v>10</v>
      </c>
      <c r="K11" s="58">
        <v>11</v>
      </c>
      <c r="L11" s="58">
        <v>12</v>
      </c>
      <c r="M11" s="58">
        <v>13</v>
      </c>
      <c r="N11" s="58">
        <v>14</v>
      </c>
      <c r="O11" s="58">
        <v>15</v>
      </c>
      <c r="P11" s="58">
        <v>16</v>
      </c>
      <c r="Q11" s="58">
        <v>17</v>
      </c>
      <c r="R11" s="58">
        <v>18</v>
      </c>
    </row>
    <row r="12" spans="1:19" ht="0.75" customHeight="1" x14ac:dyDescent="0.25">
      <c r="A12" s="12"/>
      <c r="B12" s="60"/>
      <c r="C12" s="60"/>
      <c r="D12" s="61"/>
      <c r="E12" s="61"/>
      <c r="F12" s="58"/>
      <c r="G12" s="21">
        <v>0.215</v>
      </c>
      <c r="H12" s="21">
        <v>0.19739999999999999</v>
      </c>
      <c r="I12" s="21">
        <v>0.16170000000000001</v>
      </c>
      <c r="J12" s="21">
        <v>5.3199999999999997E-2</v>
      </c>
      <c r="K12" s="58"/>
      <c r="L12" s="58"/>
      <c r="M12" s="58"/>
      <c r="N12" s="58"/>
      <c r="O12" s="58"/>
      <c r="P12" s="21">
        <v>5.2699999999999997E-2</v>
      </c>
      <c r="Q12" s="21">
        <v>0.13100000000000001</v>
      </c>
      <c r="R12" s="21">
        <v>0.189</v>
      </c>
    </row>
    <row r="13" spans="1:19" ht="84.75" customHeight="1" x14ac:dyDescent="0.25">
      <c r="A13" s="67">
        <v>1</v>
      </c>
      <c r="B13" s="19" t="s">
        <v>21</v>
      </c>
      <c r="C13" s="60" t="s">
        <v>22</v>
      </c>
      <c r="D13" s="27">
        <v>2584</v>
      </c>
      <c r="E13" s="27">
        <v>2171</v>
      </c>
      <c r="F13" s="23">
        <v>1569</v>
      </c>
      <c r="G13" s="24">
        <f>F13*G12</f>
        <v>337.33499999999998</v>
      </c>
      <c r="H13" s="24">
        <f>F13*H12</f>
        <v>309.72059999999999</v>
      </c>
      <c r="I13" s="24">
        <f>F13*I12</f>
        <v>253.7073</v>
      </c>
      <c r="J13" s="24">
        <f>F13*J12</f>
        <v>83.470799999999997</v>
      </c>
      <c r="K13" s="25">
        <v>0</v>
      </c>
      <c r="L13" s="25">
        <v>0</v>
      </c>
      <c r="M13" s="25">
        <v>0</v>
      </c>
      <c r="N13" s="25">
        <v>0</v>
      </c>
      <c r="O13" s="25">
        <v>0</v>
      </c>
      <c r="P13" s="24">
        <f>F13*P12</f>
        <v>82.686299999999989</v>
      </c>
      <c r="Q13" s="24">
        <f>F13*Q12</f>
        <v>205.53900000000002</v>
      </c>
      <c r="R13" s="24">
        <f>F13*R12</f>
        <v>296.541</v>
      </c>
      <c r="S13" s="66">
        <f>G13+H13+I13+J13+P13+Q13+R13</f>
        <v>1569</v>
      </c>
    </row>
    <row r="14" spans="1:19" ht="105" customHeight="1" x14ac:dyDescent="0.25">
      <c r="A14" s="67" t="s">
        <v>23</v>
      </c>
      <c r="B14" s="19" t="s">
        <v>24</v>
      </c>
      <c r="C14" s="60" t="s">
        <v>22</v>
      </c>
      <c r="D14" s="27">
        <v>0</v>
      </c>
      <c r="E14" s="27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66">
        <f t="shared" ref="S14:S43" si="0">G14+H14+I14+J14+P14+Q14+R14</f>
        <v>0</v>
      </c>
    </row>
    <row r="15" spans="1:19" ht="36" x14ac:dyDescent="0.25">
      <c r="A15" s="67" t="s">
        <v>25</v>
      </c>
      <c r="B15" s="19" t="s">
        <v>75</v>
      </c>
      <c r="C15" s="60" t="s">
        <v>22</v>
      </c>
      <c r="D15" s="54">
        <v>2584</v>
      </c>
      <c r="E15" s="54">
        <v>2171</v>
      </c>
      <c r="F15" s="26">
        <f t="shared" ref="F15:O15" si="1">F13</f>
        <v>1569</v>
      </c>
      <c r="G15" s="26">
        <f>F15*G12</f>
        <v>337.33499999999998</v>
      </c>
      <c r="H15" s="26">
        <f>F15*H12</f>
        <v>309.72059999999999</v>
      </c>
      <c r="I15" s="26">
        <f>F15*I12</f>
        <v>253.7073</v>
      </c>
      <c r="J15" s="26">
        <f>F15*J12</f>
        <v>83.470799999999997</v>
      </c>
      <c r="K15" s="26">
        <f t="shared" si="1"/>
        <v>0</v>
      </c>
      <c r="L15" s="26">
        <f t="shared" si="1"/>
        <v>0</v>
      </c>
      <c r="M15" s="26">
        <f t="shared" si="1"/>
        <v>0</v>
      </c>
      <c r="N15" s="26">
        <f t="shared" si="1"/>
        <v>0</v>
      </c>
      <c r="O15" s="26">
        <f t="shared" si="1"/>
        <v>0</v>
      </c>
      <c r="P15" s="26">
        <f>F15*P12</f>
        <v>82.686299999999989</v>
      </c>
      <c r="Q15" s="26">
        <f>F15*Q12</f>
        <v>205.53900000000002</v>
      </c>
      <c r="R15" s="26">
        <f>F15*R12</f>
        <v>296.541</v>
      </c>
      <c r="S15" s="66">
        <f t="shared" si="0"/>
        <v>1569</v>
      </c>
    </row>
    <row r="16" spans="1:19" ht="20.25" customHeight="1" x14ac:dyDescent="0.25">
      <c r="A16" s="67" t="s">
        <v>73</v>
      </c>
      <c r="B16" s="19" t="s">
        <v>74</v>
      </c>
      <c r="C16" s="60" t="s">
        <v>22</v>
      </c>
      <c r="D16" s="54">
        <v>155</v>
      </c>
      <c r="E16" s="54">
        <v>143</v>
      </c>
      <c r="F16" s="26">
        <v>215</v>
      </c>
      <c r="G16" s="26">
        <f>F16*G12</f>
        <v>46.225000000000001</v>
      </c>
      <c r="H16" s="26">
        <f>F16*H12</f>
        <v>42.440999999999995</v>
      </c>
      <c r="I16" s="26">
        <f>F16*I12</f>
        <v>34.765500000000003</v>
      </c>
      <c r="J16" s="26">
        <f>F16*J12</f>
        <v>11.437999999999999</v>
      </c>
      <c r="K16" s="26">
        <f t="shared" ref="K16:S16" si="2">J16*K12</f>
        <v>0</v>
      </c>
      <c r="L16" s="26">
        <f t="shared" si="2"/>
        <v>0</v>
      </c>
      <c r="M16" s="26">
        <f t="shared" si="2"/>
        <v>0</v>
      </c>
      <c r="N16" s="26">
        <f t="shared" si="2"/>
        <v>0</v>
      </c>
      <c r="O16" s="26">
        <f t="shared" si="2"/>
        <v>0</v>
      </c>
      <c r="P16" s="26">
        <f>F16*P12</f>
        <v>11.330499999999999</v>
      </c>
      <c r="Q16" s="26">
        <f>F16*Q12</f>
        <v>28.165000000000003</v>
      </c>
      <c r="R16" s="26">
        <f>F16*R12</f>
        <v>40.634999999999998</v>
      </c>
      <c r="S16" s="26">
        <f t="shared" si="2"/>
        <v>0</v>
      </c>
    </row>
    <row r="17" spans="1:19" ht="43.5" customHeight="1" x14ac:dyDescent="0.25">
      <c r="A17" s="67" t="s">
        <v>76</v>
      </c>
      <c r="B17" s="19" t="s">
        <v>78</v>
      </c>
      <c r="C17" s="60" t="s">
        <v>22</v>
      </c>
      <c r="D17" s="26">
        <v>2307</v>
      </c>
      <c r="E17" s="26">
        <v>1935</v>
      </c>
      <c r="F17" s="26">
        <v>1244</v>
      </c>
      <c r="G17" s="26">
        <f>F17*G12</f>
        <v>267.45999999999998</v>
      </c>
      <c r="H17" s="26">
        <f>F17*H12</f>
        <v>245.56559999999999</v>
      </c>
      <c r="I17" s="26">
        <f>F17*I12</f>
        <v>201.15480000000002</v>
      </c>
      <c r="J17" s="26">
        <f>F17*J12</f>
        <v>66.180799999999991</v>
      </c>
      <c r="K17" s="26">
        <f t="shared" ref="K17:O17" si="3">J17*K12</f>
        <v>0</v>
      </c>
      <c r="L17" s="26">
        <f t="shared" si="3"/>
        <v>0</v>
      </c>
      <c r="M17" s="26">
        <f t="shared" si="3"/>
        <v>0</v>
      </c>
      <c r="N17" s="26">
        <f t="shared" si="3"/>
        <v>0</v>
      </c>
      <c r="O17" s="26">
        <f t="shared" si="3"/>
        <v>0</v>
      </c>
      <c r="P17" s="26">
        <f>F17*P12</f>
        <v>65.558799999999991</v>
      </c>
      <c r="Q17" s="26">
        <f>F17*Q12</f>
        <v>162.964</v>
      </c>
      <c r="R17" s="26">
        <f>F17*R12</f>
        <v>235.11600000000001</v>
      </c>
      <c r="S17" s="66">
        <f t="shared" si="0"/>
        <v>1244</v>
      </c>
    </row>
    <row r="18" spans="1:19" ht="38.25" customHeight="1" x14ac:dyDescent="0.25">
      <c r="A18" s="67" t="s">
        <v>77</v>
      </c>
      <c r="B18" s="19" t="s">
        <v>79</v>
      </c>
      <c r="C18" s="60" t="s">
        <v>22</v>
      </c>
      <c r="D18" s="26">
        <v>122</v>
      </c>
      <c r="E18" s="26">
        <v>93</v>
      </c>
      <c r="F18" s="26">
        <v>110</v>
      </c>
      <c r="G18" s="26">
        <f>F18*G12</f>
        <v>23.65</v>
      </c>
      <c r="H18" s="26">
        <f>F18*H12</f>
        <v>21.713999999999999</v>
      </c>
      <c r="I18" s="26">
        <f>F18*I12</f>
        <v>17.787000000000003</v>
      </c>
      <c r="J18" s="26">
        <f>F18*J12</f>
        <v>5.8519999999999994</v>
      </c>
      <c r="K18" s="26">
        <f t="shared" ref="K18:O18" si="4">J18*K12</f>
        <v>0</v>
      </c>
      <c r="L18" s="26">
        <f t="shared" si="4"/>
        <v>0</v>
      </c>
      <c r="M18" s="26">
        <f t="shared" si="4"/>
        <v>0</v>
      </c>
      <c r="N18" s="26">
        <f t="shared" si="4"/>
        <v>0</v>
      </c>
      <c r="O18" s="26">
        <f t="shared" si="4"/>
        <v>0</v>
      </c>
      <c r="P18" s="26">
        <f>F18*P12</f>
        <v>5.7969999999999997</v>
      </c>
      <c r="Q18" s="26">
        <f>F18*Q12</f>
        <v>14.41</v>
      </c>
      <c r="R18" s="26">
        <f>F18*R12</f>
        <v>20.79</v>
      </c>
      <c r="S18" s="66">
        <f t="shared" si="0"/>
        <v>110</v>
      </c>
    </row>
    <row r="19" spans="1:19" ht="49.5" customHeight="1" x14ac:dyDescent="0.25">
      <c r="A19" s="67" t="s">
        <v>80</v>
      </c>
      <c r="B19" s="19" t="s">
        <v>57</v>
      </c>
      <c r="C19" s="60" t="s">
        <v>22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66">
        <f t="shared" si="0"/>
        <v>0</v>
      </c>
    </row>
    <row r="20" spans="1:19" ht="84.75" customHeight="1" x14ac:dyDescent="0.25">
      <c r="A20" s="67" t="s">
        <v>84</v>
      </c>
      <c r="B20" s="19" t="s">
        <v>26</v>
      </c>
      <c r="C20" s="60" t="s">
        <v>22</v>
      </c>
      <c r="D20" s="22">
        <v>0</v>
      </c>
      <c r="E20" s="27">
        <v>0</v>
      </c>
      <c r="F20" s="25">
        <v>417</v>
      </c>
      <c r="G20" s="57">
        <f>F20*G12</f>
        <v>89.655000000000001</v>
      </c>
      <c r="H20" s="57">
        <f>F20*H12</f>
        <v>82.315799999999996</v>
      </c>
      <c r="I20" s="57">
        <f>F20*I12</f>
        <v>67.428899999999999</v>
      </c>
      <c r="J20" s="57">
        <f>F20*J12</f>
        <v>22.1844</v>
      </c>
      <c r="K20" s="57">
        <v>0</v>
      </c>
      <c r="L20" s="57">
        <v>0</v>
      </c>
      <c r="M20" s="57">
        <v>0</v>
      </c>
      <c r="N20" s="57">
        <v>0</v>
      </c>
      <c r="O20" s="57">
        <v>0</v>
      </c>
      <c r="P20" s="57">
        <f>F20*P12</f>
        <v>21.975899999999999</v>
      </c>
      <c r="Q20" s="57">
        <f>F20*Q12</f>
        <v>54.627000000000002</v>
      </c>
      <c r="R20" s="57">
        <f>F20*R12</f>
        <v>78.813000000000002</v>
      </c>
      <c r="S20" s="66">
        <f t="shared" si="0"/>
        <v>417</v>
      </c>
    </row>
    <row r="21" spans="1:19" ht="66.75" customHeight="1" x14ac:dyDescent="0.25">
      <c r="A21" s="67" t="s">
        <v>27</v>
      </c>
      <c r="B21" s="19" t="s">
        <v>85</v>
      </c>
      <c r="C21" s="60" t="s">
        <v>22</v>
      </c>
      <c r="D21" s="22">
        <v>0</v>
      </c>
      <c r="E21" s="22">
        <v>0</v>
      </c>
      <c r="F21" s="25">
        <v>0</v>
      </c>
      <c r="G21" s="57">
        <v>0</v>
      </c>
      <c r="H21" s="57">
        <v>0</v>
      </c>
      <c r="I21" s="57">
        <v>0</v>
      </c>
      <c r="J21" s="57">
        <v>0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  <c r="P21" s="57">
        <v>0</v>
      </c>
      <c r="Q21" s="57">
        <v>0</v>
      </c>
      <c r="R21" s="57">
        <v>0</v>
      </c>
      <c r="S21" s="66">
        <f t="shared" si="0"/>
        <v>0</v>
      </c>
    </row>
    <row r="22" spans="1:19" ht="117" customHeight="1" x14ac:dyDescent="0.25">
      <c r="A22" s="67" t="s">
        <v>28</v>
      </c>
      <c r="B22" s="19" t="s">
        <v>29</v>
      </c>
      <c r="C22" s="60" t="s">
        <v>22</v>
      </c>
      <c r="D22" s="22">
        <v>0</v>
      </c>
      <c r="E22" s="22">
        <v>0</v>
      </c>
      <c r="F22" s="25">
        <v>417</v>
      </c>
      <c r="G22" s="57">
        <f>G20</f>
        <v>89.655000000000001</v>
      </c>
      <c r="H22" s="57">
        <f>H20</f>
        <v>82.315799999999996</v>
      </c>
      <c r="I22" s="57">
        <v>67.400000000000006</v>
      </c>
      <c r="J22" s="57">
        <v>22.2</v>
      </c>
      <c r="K22" s="57">
        <v>0</v>
      </c>
      <c r="L22" s="57">
        <v>0</v>
      </c>
      <c r="M22" s="57">
        <v>0</v>
      </c>
      <c r="N22" s="57">
        <v>0</v>
      </c>
      <c r="O22" s="57">
        <v>0</v>
      </c>
      <c r="P22" s="57">
        <v>22</v>
      </c>
      <c r="Q22" s="57">
        <v>54.6</v>
      </c>
      <c r="R22" s="57">
        <v>78.8</v>
      </c>
      <c r="S22" s="66">
        <f t="shared" si="0"/>
        <v>416.97080000000005</v>
      </c>
    </row>
    <row r="23" spans="1:19" ht="99.75" customHeight="1" x14ac:dyDescent="0.25">
      <c r="A23" s="67" t="s">
        <v>86</v>
      </c>
      <c r="B23" s="19" t="s">
        <v>30</v>
      </c>
      <c r="C23" s="60" t="s">
        <v>22</v>
      </c>
      <c r="D23" s="22">
        <v>2584</v>
      </c>
      <c r="E23" s="27">
        <v>2171</v>
      </c>
      <c r="F23" s="22">
        <f>F13+F20</f>
        <v>1986</v>
      </c>
      <c r="G23" s="26">
        <f>G13+G20</f>
        <v>426.99</v>
      </c>
      <c r="H23" s="26">
        <f t="shared" ref="H23:S23" si="5">H13+H20</f>
        <v>392.03639999999996</v>
      </c>
      <c r="I23" s="26">
        <f t="shared" si="5"/>
        <v>321.13620000000003</v>
      </c>
      <c r="J23" s="26">
        <f t="shared" si="5"/>
        <v>105.65519999999999</v>
      </c>
      <c r="K23" s="26">
        <f t="shared" si="5"/>
        <v>0</v>
      </c>
      <c r="L23" s="26">
        <f t="shared" si="5"/>
        <v>0</v>
      </c>
      <c r="M23" s="26">
        <f t="shared" si="5"/>
        <v>0</v>
      </c>
      <c r="N23" s="26">
        <f t="shared" si="5"/>
        <v>0</v>
      </c>
      <c r="O23" s="26">
        <f t="shared" si="5"/>
        <v>0</v>
      </c>
      <c r="P23" s="26">
        <f t="shared" si="5"/>
        <v>104.66219999999998</v>
      </c>
      <c r="Q23" s="26">
        <f t="shared" si="5"/>
        <v>260.166</v>
      </c>
      <c r="R23" s="26">
        <f t="shared" si="5"/>
        <v>375.35399999999998</v>
      </c>
      <c r="S23" s="11">
        <f t="shared" si="5"/>
        <v>1986</v>
      </c>
    </row>
    <row r="24" spans="1:19" ht="60" x14ac:dyDescent="0.25">
      <c r="A24" s="67" t="s">
        <v>87</v>
      </c>
      <c r="B24" s="19" t="s">
        <v>31</v>
      </c>
      <c r="C24" s="60" t="s">
        <v>22</v>
      </c>
      <c r="D24" s="22">
        <v>333</v>
      </c>
      <c r="E24" s="27">
        <v>267</v>
      </c>
      <c r="F24" s="28">
        <v>108</v>
      </c>
      <c r="G24" s="46">
        <f>F24*G12</f>
        <v>23.22</v>
      </c>
      <c r="H24" s="46">
        <f>F24*H12</f>
        <v>21.319199999999999</v>
      </c>
      <c r="I24" s="46">
        <f>F24*I12</f>
        <v>17.4636</v>
      </c>
      <c r="J24" s="46">
        <f>F24*J12</f>
        <v>5.7455999999999996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f>F24*P12</f>
        <v>5.6915999999999993</v>
      </c>
      <c r="Q24" s="46">
        <f>F24*Q12</f>
        <v>14.148</v>
      </c>
      <c r="R24" s="46">
        <f>F24*R12</f>
        <v>20.411999999999999</v>
      </c>
      <c r="S24" s="66">
        <f t="shared" si="0"/>
        <v>107.99999999999997</v>
      </c>
    </row>
    <row r="25" spans="1:19" ht="48" x14ac:dyDescent="0.25">
      <c r="A25" s="67" t="s">
        <v>34</v>
      </c>
      <c r="B25" s="19" t="s">
        <v>82</v>
      </c>
      <c r="C25" s="60" t="s">
        <v>22</v>
      </c>
      <c r="D25" s="22">
        <v>276</v>
      </c>
      <c r="E25" s="27">
        <v>261</v>
      </c>
      <c r="F25" s="28">
        <v>74</v>
      </c>
      <c r="G25" s="24">
        <f>F25*G12</f>
        <v>15.91</v>
      </c>
      <c r="H25" s="24">
        <f>F25*H12</f>
        <v>14.6076</v>
      </c>
      <c r="I25" s="24">
        <f>F25*I12</f>
        <v>11.965800000000002</v>
      </c>
      <c r="J25" s="24">
        <f>F25*J12</f>
        <v>3.9367999999999999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f>F25*P12</f>
        <v>3.8997999999999999</v>
      </c>
      <c r="Q25" s="24">
        <f>F25*Q12</f>
        <v>9.6940000000000008</v>
      </c>
      <c r="R25" s="24">
        <f>F25*R12</f>
        <v>13.986000000000001</v>
      </c>
      <c r="S25" s="66">
        <f t="shared" si="0"/>
        <v>74</v>
      </c>
    </row>
    <row r="26" spans="1:19" ht="48" x14ac:dyDescent="0.25">
      <c r="A26" s="67" t="s">
        <v>88</v>
      </c>
      <c r="B26" s="19" t="s">
        <v>81</v>
      </c>
      <c r="C26" s="60" t="s">
        <v>22</v>
      </c>
      <c r="D26" s="22">
        <v>57</v>
      </c>
      <c r="E26" s="27">
        <v>6</v>
      </c>
      <c r="F26" s="28">
        <v>34</v>
      </c>
      <c r="G26" s="24">
        <f>F26*G12</f>
        <v>7.31</v>
      </c>
      <c r="H26" s="24">
        <f>F26*H12</f>
        <v>6.7115999999999998</v>
      </c>
      <c r="I26" s="24">
        <f>F26*I12</f>
        <v>5.4978000000000007</v>
      </c>
      <c r="J26" s="24">
        <f>F26*J12</f>
        <v>1.8088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f>F26*P12</f>
        <v>1.7917999999999998</v>
      </c>
      <c r="Q26" s="24">
        <f>F26*Q12</f>
        <v>4.4540000000000006</v>
      </c>
      <c r="R26" s="24">
        <f>F26*R12</f>
        <v>6.4260000000000002</v>
      </c>
      <c r="S26" s="66"/>
    </row>
    <row r="27" spans="1:19" ht="24" x14ac:dyDescent="0.25">
      <c r="A27" s="67" t="s">
        <v>89</v>
      </c>
      <c r="B27" s="19" t="s">
        <v>32</v>
      </c>
      <c r="C27" s="60" t="s">
        <v>33</v>
      </c>
      <c r="D27" s="29">
        <f t="shared" ref="D27" si="6">IFERROR(D24/D23*100,0)</f>
        <v>12.886996904024766</v>
      </c>
      <c r="E27" s="55">
        <f t="shared" ref="E27:J27" si="7">IFERROR(E24/E23*100,0)</f>
        <v>12.298479963150621</v>
      </c>
      <c r="F27" s="29">
        <f t="shared" si="7"/>
        <v>5.4380664652567976</v>
      </c>
      <c r="G27" s="29">
        <f t="shared" si="7"/>
        <v>5.4380664652567976</v>
      </c>
      <c r="H27" s="29">
        <f t="shared" si="7"/>
        <v>5.4380664652567985</v>
      </c>
      <c r="I27" s="29">
        <f t="shared" si="7"/>
        <v>5.4380664652567967</v>
      </c>
      <c r="J27" s="29">
        <f t="shared" si="7"/>
        <v>5.4380664652567976</v>
      </c>
      <c r="K27" s="46">
        <v>0</v>
      </c>
      <c r="L27" s="46">
        <v>0</v>
      </c>
      <c r="M27" s="46">
        <v>0</v>
      </c>
      <c r="N27" s="46">
        <v>0</v>
      </c>
      <c r="O27" s="46">
        <v>0</v>
      </c>
      <c r="P27" s="29">
        <f>IFERROR(P24/P23*100,0)</f>
        <v>5.4380664652567985</v>
      </c>
      <c r="Q27" s="29">
        <f>IFERROR(Q24/Q23*100,0)</f>
        <v>5.4380664652567976</v>
      </c>
      <c r="R27" s="29">
        <f>IFERROR(R24/R23*100,0)</f>
        <v>5.4380664652567976</v>
      </c>
      <c r="S27" s="66"/>
    </row>
    <row r="28" spans="1:19" ht="122.25" customHeight="1" x14ac:dyDescent="0.25">
      <c r="A28" s="67" t="s">
        <v>90</v>
      </c>
      <c r="B28" s="19" t="s">
        <v>35</v>
      </c>
      <c r="C28" s="60" t="s">
        <v>22</v>
      </c>
      <c r="D28" s="30">
        <v>0</v>
      </c>
      <c r="E28" s="56">
        <v>0</v>
      </c>
      <c r="F28" s="31">
        <v>0</v>
      </c>
      <c r="G28" s="31">
        <f>F28*G12</f>
        <v>0</v>
      </c>
      <c r="H28" s="31">
        <f>F28*H12</f>
        <v>0</v>
      </c>
      <c r="I28" s="31">
        <f>F28*I12</f>
        <v>0</v>
      </c>
      <c r="J28" s="31">
        <f>F28*J12</f>
        <v>0</v>
      </c>
      <c r="K28" s="31">
        <f t="shared" ref="K28:O28" si="8">J28*K12</f>
        <v>0</v>
      </c>
      <c r="L28" s="31">
        <f t="shared" si="8"/>
        <v>0</v>
      </c>
      <c r="M28" s="31">
        <f t="shared" si="8"/>
        <v>0</v>
      </c>
      <c r="N28" s="31">
        <f t="shared" si="8"/>
        <v>0</v>
      </c>
      <c r="O28" s="31">
        <f t="shared" si="8"/>
        <v>0</v>
      </c>
      <c r="P28" s="31">
        <f>F28*P12</f>
        <v>0</v>
      </c>
      <c r="Q28" s="31">
        <f>F28*Q12</f>
        <v>0</v>
      </c>
      <c r="R28" s="31">
        <f>F28*R12</f>
        <v>0</v>
      </c>
      <c r="S28" s="66">
        <f t="shared" si="0"/>
        <v>0</v>
      </c>
    </row>
    <row r="29" spans="1:19" ht="24" x14ac:dyDescent="0.25">
      <c r="A29" s="67" t="s">
        <v>91</v>
      </c>
      <c r="B29" s="19" t="s">
        <v>36</v>
      </c>
      <c r="C29" s="60" t="s">
        <v>33</v>
      </c>
      <c r="D29" s="22">
        <v>0</v>
      </c>
      <c r="E29" s="27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66">
        <f t="shared" si="0"/>
        <v>0</v>
      </c>
    </row>
    <row r="30" spans="1:19" ht="104.25" customHeight="1" x14ac:dyDescent="0.25">
      <c r="A30" s="67" t="s">
        <v>37</v>
      </c>
      <c r="B30" s="19" t="s">
        <v>38</v>
      </c>
      <c r="C30" s="60" t="s">
        <v>22</v>
      </c>
      <c r="D30" s="22">
        <v>0</v>
      </c>
      <c r="E30" s="27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66">
        <f t="shared" si="0"/>
        <v>0</v>
      </c>
    </row>
    <row r="31" spans="1:19" ht="123.75" customHeight="1" x14ac:dyDescent="0.25">
      <c r="A31" s="67" t="s">
        <v>39</v>
      </c>
      <c r="B31" s="19" t="s">
        <v>40</v>
      </c>
      <c r="C31" s="60" t="s">
        <v>22</v>
      </c>
      <c r="D31" s="22">
        <v>0</v>
      </c>
      <c r="E31" s="27">
        <v>0</v>
      </c>
      <c r="F31" s="25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  <c r="P31" s="31">
        <v>0</v>
      </c>
      <c r="Q31" s="31">
        <v>0</v>
      </c>
      <c r="R31" s="31">
        <v>0</v>
      </c>
      <c r="S31" s="66">
        <f t="shared" si="0"/>
        <v>0</v>
      </c>
    </row>
    <row r="32" spans="1:19" ht="36" x14ac:dyDescent="0.25">
      <c r="A32" s="67" t="s">
        <v>92</v>
      </c>
      <c r="B32" s="19" t="s">
        <v>41</v>
      </c>
      <c r="C32" s="60"/>
      <c r="D32" s="22">
        <v>0</v>
      </c>
      <c r="E32" s="22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66">
        <f t="shared" si="0"/>
        <v>0</v>
      </c>
    </row>
    <row r="33" spans="1:19" ht="96" x14ac:dyDescent="0.25">
      <c r="A33" s="67" t="s">
        <v>42</v>
      </c>
      <c r="B33" s="19" t="s">
        <v>43</v>
      </c>
      <c r="C33" s="60" t="s">
        <v>22</v>
      </c>
      <c r="D33" s="32">
        <v>0</v>
      </c>
      <c r="E33" s="32">
        <v>649</v>
      </c>
      <c r="F33" s="32">
        <f>F34+F36</f>
        <v>1461</v>
      </c>
      <c r="G33" s="32">
        <f t="shared" ref="G33:R33" si="9">G34+G36</f>
        <v>314.11500000000001</v>
      </c>
      <c r="H33" s="32">
        <f t="shared" si="9"/>
        <v>288.40139999999997</v>
      </c>
      <c r="I33" s="32">
        <f t="shared" si="9"/>
        <v>236.24370000000002</v>
      </c>
      <c r="J33" s="32">
        <f t="shared" si="9"/>
        <v>77.725200000000001</v>
      </c>
      <c r="K33" s="32">
        <f t="shared" si="9"/>
        <v>0</v>
      </c>
      <c r="L33" s="32">
        <f t="shared" si="9"/>
        <v>0</v>
      </c>
      <c r="M33" s="32">
        <f t="shared" si="9"/>
        <v>0</v>
      </c>
      <c r="N33" s="32">
        <f t="shared" si="9"/>
        <v>0</v>
      </c>
      <c r="O33" s="32">
        <f t="shared" si="9"/>
        <v>0</v>
      </c>
      <c r="P33" s="32">
        <f t="shared" si="9"/>
        <v>76.994699999999995</v>
      </c>
      <c r="Q33" s="32">
        <f t="shared" si="9"/>
        <v>191.39100000000002</v>
      </c>
      <c r="R33" s="32">
        <f t="shared" si="9"/>
        <v>275.66199999999998</v>
      </c>
      <c r="S33" s="66">
        <f t="shared" si="0"/>
        <v>1460.5329999999999</v>
      </c>
    </row>
    <row r="34" spans="1:19" ht="72" x14ac:dyDescent="0.25">
      <c r="A34" s="67" t="s">
        <v>44</v>
      </c>
      <c r="B34" s="19" t="s">
        <v>45</v>
      </c>
      <c r="C34" s="60" t="s">
        <v>22</v>
      </c>
      <c r="D34" s="33">
        <v>0</v>
      </c>
      <c r="E34" s="33">
        <v>0</v>
      </c>
      <c r="F34" s="34">
        <v>0</v>
      </c>
      <c r="G34" s="31">
        <f>F34*G12</f>
        <v>0</v>
      </c>
      <c r="H34" s="31">
        <f>F34*H12</f>
        <v>0</v>
      </c>
      <c r="I34" s="31">
        <f>F34*I12</f>
        <v>0</v>
      </c>
      <c r="J34" s="31">
        <f>F34*J12</f>
        <v>0</v>
      </c>
      <c r="K34" s="31">
        <v>0</v>
      </c>
      <c r="L34" s="31">
        <v>0</v>
      </c>
      <c r="M34" s="31">
        <v>0</v>
      </c>
      <c r="N34" s="31">
        <v>0</v>
      </c>
      <c r="O34" s="31">
        <v>0</v>
      </c>
      <c r="P34" s="31">
        <f>F34*P12</f>
        <v>0</v>
      </c>
      <c r="Q34" s="31">
        <f>F34*Q12</f>
        <v>0</v>
      </c>
      <c r="R34" s="31">
        <f>F34*R12</f>
        <v>0</v>
      </c>
      <c r="S34" s="66">
        <f t="shared" si="0"/>
        <v>0</v>
      </c>
    </row>
    <row r="35" spans="1:19" ht="84" x14ac:dyDescent="0.25">
      <c r="A35" s="67" t="s">
        <v>46</v>
      </c>
      <c r="B35" s="19" t="s">
        <v>47</v>
      </c>
      <c r="C35" s="60" t="s">
        <v>22</v>
      </c>
      <c r="D35" s="33">
        <v>0</v>
      </c>
      <c r="E35" s="33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>
        <v>0</v>
      </c>
      <c r="R35" s="35">
        <v>0</v>
      </c>
      <c r="S35" s="66">
        <f t="shared" si="0"/>
        <v>0</v>
      </c>
    </row>
    <row r="36" spans="1:19" ht="102" customHeight="1" x14ac:dyDescent="0.25">
      <c r="A36" s="68" t="s">
        <v>48</v>
      </c>
      <c r="B36" s="20" t="s">
        <v>49</v>
      </c>
      <c r="C36" s="36" t="s">
        <v>22</v>
      </c>
      <c r="D36" s="48">
        <v>2251</v>
      </c>
      <c r="E36" s="35">
        <v>1904</v>
      </c>
      <c r="F36" s="49">
        <v>1461</v>
      </c>
      <c r="G36" s="50">
        <f>G37+G39+G41+G43</f>
        <v>314.11500000000001</v>
      </c>
      <c r="H36" s="50">
        <f t="shared" ref="H36:R36" si="10">H37+H39+H41+H43</f>
        <v>288.40139999999997</v>
      </c>
      <c r="I36" s="50">
        <f t="shared" si="10"/>
        <v>236.24370000000002</v>
      </c>
      <c r="J36" s="50">
        <f t="shared" si="10"/>
        <v>77.725200000000001</v>
      </c>
      <c r="K36" s="50">
        <f t="shared" si="10"/>
        <v>0</v>
      </c>
      <c r="L36" s="50">
        <f t="shared" si="10"/>
        <v>0</v>
      </c>
      <c r="M36" s="50">
        <f t="shared" si="10"/>
        <v>0</v>
      </c>
      <c r="N36" s="50">
        <f t="shared" si="10"/>
        <v>0</v>
      </c>
      <c r="O36" s="50">
        <f t="shared" si="10"/>
        <v>0</v>
      </c>
      <c r="P36" s="50">
        <f t="shared" si="10"/>
        <v>76.994699999999995</v>
      </c>
      <c r="Q36" s="50">
        <f t="shared" si="10"/>
        <v>191.39100000000002</v>
      </c>
      <c r="R36" s="50">
        <f t="shared" si="10"/>
        <v>275.66199999999998</v>
      </c>
      <c r="S36" s="66">
        <f t="shared" si="0"/>
        <v>1460.5329999999999</v>
      </c>
    </row>
    <row r="37" spans="1:19" x14ac:dyDescent="0.25">
      <c r="A37" s="67" t="s">
        <v>50</v>
      </c>
      <c r="B37" s="19" t="s">
        <v>51</v>
      </c>
      <c r="C37" s="60" t="s">
        <v>22</v>
      </c>
      <c r="D37" s="22">
        <v>135</v>
      </c>
      <c r="E37" s="28">
        <v>183</v>
      </c>
      <c r="F37" s="28">
        <v>200</v>
      </c>
      <c r="G37" s="47">
        <f>F37*G12</f>
        <v>43</v>
      </c>
      <c r="H37" s="47">
        <f>F37*H12</f>
        <v>39.479999999999997</v>
      </c>
      <c r="I37" s="47">
        <f>F37*I12</f>
        <v>32.340000000000003</v>
      </c>
      <c r="J37" s="47">
        <f>F37*J12</f>
        <v>10.639999999999999</v>
      </c>
      <c r="K37" s="47">
        <v>0</v>
      </c>
      <c r="L37" s="47">
        <v>0</v>
      </c>
      <c r="M37" s="47">
        <v>0</v>
      </c>
      <c r="N37" s="47">
        <v>0</v>
      </c>
      <c r="O37" s="47">
        <v>0</v>
      </c>
      <c r="P37" s="47">
        <f>F37*P12</f>
        <v>10.54</v>
      </c>
      <c r="Q37" s="47">
        <f>F37*Q12</f>
        <v>26.200000000000003</v>
      </c>
      <c r="R37" s="47">
        <f>F37*R12</f>
        <v>37.799999999999997</v>
      </c>
      <c r="S37" s="66">
        <f t="shared" si="0"/>
        <v>200</v>
      </c>
    </row>
    <row r="38" spans="1:19" ht="36" x14ac:dyDescent="0.25">
      <c r="A38" s="67"/>
      <c r="B38" s="19" t="s">
        <v>52</v>
      </c>
      <c r="C38" s="60" t="s">
        <v>33</v>
      </c>
      <c r="D38" s="29">
        <f>IFERROR(D37/D36*100,0)</f>
        <v>5.9973345179920035</v>
      </c>
      <c r="E38" s="37">
        <f>IFERROR(E37/$F$36*100,0)</f>
        <v>12.525667351129362</v>
      </c>
      <c r="F38" s="37">
        <f>IFERROR(F37/$F$36*100,0)</f>
        <v>13.689253935660506</v>
      </c>
      <c r="G38" s="37">
        <f>IFERROR(G37/$G$36*100,0)</f>
        <v>13.689253935660506</v>
      </c>
      <c r="H38" s="37">
        <f>IFERROR(H37/$H$36*100,0)</f>
        <v>13.689253935660506</v>
      </c>
      <c r="I38" s="37">
        <f>IFERROR(I37/$I$36*100,0)</f>
        <v>13.689253935660506</v>
      </c>
      <c r="J38" s="37">
        <f>IFERROR(J37/$J$36*100,0)</f>
        <v>13.689253935660506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7">
        <f>IFERROR(P37/$P$36*100,0)</f>
        <v>13.689253935660506</v>
      </c>
      <c r="Q38" s="37">
        <f t="shared" ref="Q38:S38" si="11">IFERROR(Q37/$P$36*100,0)</f>
        <v>34.028316234753824</v>
      </c>
      <c r="R38" s="37">
        <f t="shared" si="11"/>
        <v>49.094288308156273</v>
      </c>
      <c r="S38" s="37">
        <f t="shared" si="11"/>
        <v>259.75813919659407</v>
      </c>
    </row>
    <row r="39" spans="1:19" ht="24" x14ac:dyDescent="0.25">
      <c r="A39" s="67" t="s">
        <v>53</v>
      </c>
      <c r="B39" s="19" t="s">
        <v>54</v>
      </c>
      <c r="C39" s="60" t="s">
        <v>22</v>
      </c>
      <c r="D39" s="39">
        <v>2010</v>
      </c>
      <c r="E39" s="28">
        <v>1634</v>
      </c>
      <c r="F39" s="28">
        <v>1158</v>
      </c>
      <c r="G39" s="40">
        <f>F39*G12</f>
        <v>248.97</v>
      </c>
      <c r="H39" s="40">
        <f>F39*H12</f>
        <v>228.58919999999998</v>
      </c>
      <c r="I39" s="40">
        <f>F39*I12</f>
        <v>187.24860000000001</v>
      </c>
      <c r="J39" s="40">
        <f>F39*J12</f>
        <v>61.605599999999995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40">
        <f>F39*P12</f>
        <v>61.026599999999995</v>
      </c>
      <c r="Q39" s="40">
        <f>F39*Q12</f>
        <v>151.69800000000001</v>
      </c>
      <c r="R39" s="40">
        <f>F39*R12</f>
        <v>218.86199999999999</v>
      </c>
      <c r="S39" s="66">
        <f t="shared" si="0"/>
        <v>1158</v>
      </c>
    </row>
    <row r="40" spans="1:19" ht="36" x14ac:dyDescent="0.25">
      <c r="A40" s="67"/>
      <c r="B40" s="19" t="s">
        <v>55</v>
      </c>
      <c r="C40" s="60" t="s">
        <v>33</v>
      </c>
      <c r="D40" s="29">
        <f>IFERROR(D39/D36*100,0)</f>
        <v>89.293647267880942</v>
      </c>
      <c r="E40" s="37">
        <f>IFERROR(E39/$F$36*100,0)</f>
        <v>111.84120465434634</v>
      </c>
      <c r="F40" s="37">
        <f>IFERROR(F39/$F$36*100,0)</f>
        <v>79.260780287474333</v>
      </c>
      <c r="G40" s="37">
        <f>IFERROR(G39/$G$36*100,0)</f>
        <v>79.260780287474333</v>
      </c>
      <c r="H40" s="37">
        <f>IFERROR(H39/$H$36*100,0)</f>
        <v>79.260780287474333</v>
      </c>
      <c r="I40" s="37">
        <f>IFERROR(I39/$I$36*100,0)</f>
        <v>79.260780287474333</v>
      </c>
      <c r="J40" s="37">
        <f>IFERROR(J39/$J$36*100,0)</f>
        <v>79.260780287474333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7">
        <f>IFERROR(P39/$P$36*100,0)</f>
        <v>79.260780287474333</v>
      </c>
      <c r="Q40" s="37">
        <f>IFERROR(Q39/$Q$36*100,0)</f>
        <v>79.260780287474333</v>
      </c>
      <c r="R40" s="37">
        <f>IFERROR(R39/$R$36*100,0)</f>
        <v>79.395056264555876</v>
      </c>
      <c r="S40" s="66"/>
    </row>
    <row r="41" spans="1:19" ht="51" customHeight="1" x14ac:dyDescent="0.25">
      <c r="A41" s="67" t="s">
        <v>56</v>
      </c>
      <c r="B41" s="19" t="s">
        <v>57</v>
      </c>
      <c r="C41" s="60" t="s">
        <v>22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66">
        <f t="shared" si="0"/>
        <v>0</v>
      </c>
    </row>
    <row r="42" spans="1:19" ht="36" x14ac:dyDescent="0.25">
      <c r="A42" s="67"/>
      <c r="B42" s="19" t="s">
        <v>55</v>
      </c>
      <c r="C42" s="60" t="s">
        <v>33</v>
      </c>
      <c r="D42" s="29">
        <f>IFERROR(D41/D36*100,0)</f>
        <v>0</v>
      </c>
      <c r="E42" s="41">
        <f>IFERROR(E41/$F$36*100,0)</f>
        <v>0</v>
      </c>
      <c r="F42" s="41">
        <f>IFERROR(F41/$F$36*100,0)</f>
        <v>0</v>
      </c>
      <c r="G42" s="29">
        <f>IFERROR(G41/G36*100,0)</f>
        <v>0</v>
      </c>
      <c r="H42" s="41">
        <f>IFERROR(H41/$H$36*100,0)</f>
        <v>0</v>
      </c>
      <c r="I42" s="41">
        <f>IFERROR(I41/$I$36*100,0)</f>
        <v>0</v>
      </c>
      <c r="J42" s="41">
        <f>IFERROR(J41/$J$36*100,0)</f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1">
        <f>IFERROR(P41/$P$36*100,0)</f>
        <v>0</v>
      </c>
      <c r="Q42" s="41">
        <f>IFERROR(Q41/$Q$36*100,0)</f>
        <v>0</v>
      </c>
      <c r="R42" s="41">
        <f>IFERROR(R41/$R$36*100,0)</f>
        <v>0</v>
      </c>
      <c r="S42" s="66">
        <f t="shared" si="0"/>
        <v>0</v>
      </c>
    </row>
    <row r="43" spans="1:19" ht="36.75" customHeight="1" x14ac:dyDescent="0.25">
      <c r="A43" s="67" t="s">
        <v>58</v>
      </c>
      <c r="B43" s="19" t="s">
        <v>59</v>
      </c>
      <c r="C43" s="60" t="s">
        <v>22</v>
      </c>
      <c r="D43" s="39">
        <v>106</v>
      </c>
      <c r="E43" s="28">
        <v>87</v>
      </c>
      <c r="F43" s="28">
        <v>103</v>
      </c>
      <c r="G43" s="40">
        <f>F43*G12</f>
        <v>22.145</v>
      </c>
      <c r="H43" s="40">
        <f>F43*H12</f>
        <v>20.3322</v>
      </c>
      <c r="I43" s="40">
        <f>F43*I12</f>
        <v>16.655100000000001</v>
      </c>
      <c r="J43" s="40">
        <f>F43*J12</f>
        <v>5.4795999999999996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40">
        <f>F43*P12</f>
        <v>5.4280999999999997</v>
      </c>
      <c r="Q43" s="40">
        <f>F43*Q12</f>
        <v>13.493</v>
      </c>
      <c r="R43" s="40">
        <v>19</v>
      </c>
      <c r="S43" s="66">
        <f t="shared" si="0"/>
        <v>102.533</v>
      </c>
    </row>
    <row r="44" spans="1:19" ht="36" x14ac:dyDescent="0.25">
      <c r="A44" s="67"/>
      <c r="B44" s="19" t="s">
        <v>55</v>
      </c>
      <c r="C44" s="60" t="s">
        <v>33</v>
      </c>
      <c r="D44" s="29">
        <f>IFERROR(D43/D36*100,0)</f>
        <v>4.7090182141270542</v>
      </c>
      <c r="E44" s="41">
        <f>IFERROR(E43/$F$36*100,0)</f>
        <v>5.9548254620123204</v>
      </c>
      <c r="F44" s="41">
        <f>IFERROR(F43/$F$36*100,0)</f>
        <v>7.0499657768651609</v>
      </c>
      <c r="G44" s="29">
        <f>IFERROR(G43/G36*100,0)</f>
        <v>7.0499657768651609</v>
      </c>
      <c r="H44" s="29">
        <f t="shared" ref="H44:R44" si="12">IFERROR(H43/H36*100,0)</f>
        <v>7.0499657768651618</v>
      </c>
      <c r="I44" s="29">
        <f t="shared" si="12"/>
        <v>7.0499657768651609</v>
      </c>
      <c r="J44" s="29">
        <f t="shared" si="12"/>
        <v>7.0499657768651609</v>
      </c>
      <c r="K44" s="43">
        <v>0</v>
      </c>
      <c r="L44" s="43">
        <v>0</v>
      </c>
      <c r="M44" s="43">
        <v>0</v>
      </c>
      <c r="N44" s="43">
        <v>0</v>
      </c>
      <c r="O44" s="43">
        <v>0</v>
      </c>
      <c r="P44" s="29">
        <f t="shared" si="12"/>
        <v>7.0499657768651609</v>
      </c>
      <c r="Q44" s="29">
        <f t="shared" si="12"/>
        <v>7.0499657768651609</v>
      </c>
      <c r="R44" s="29">
        <f t="shared" si="12"/>
        <v>6.8924987847436361</v>
      </c>
      <c r="S44" s="66"/>
    </row>
    <row r="45" spans="1:19" ht="124.5" customHeight="1" x14ac:dyDescent="0.25">
      <c r="A45" s="67" t="s">
        <v>60</v>
      </c>
      <c r="B45" s="51" t="s">
        <v>61</v>
      </c>
      <c r="C45" s="52" t="s">
        <v>62</v>
      </c>
      <c r="D45" s="44">
        <v>1.415</v>
      </c>
      <c r="E45" s="44">
        <f>E46+E47+E48+E49</f>
        <v>0.51579999999999993</v>
      </c>
      <c r="F45" s="44">
        <f>F46+F47+F49</f>
        <v>1.151</v>
      </c>
      <c r="G45" s="44">
        <v>1.0529999999999999</v>
      </c>
      <c r="H45" s="44">
        <v>1.0529999999999999</v>
      </c>
      <c r="I45" s="44">
        <v>1.0529999999999999</v>
      </c>
      <c r="J45" s="44">
        <v>1.0529999999999999</v>
      </c>
      <c r="K45" s="53">
        <v>0</v>
      </c>
      <c r="L45" s="53">
        <v>0</v>
      </c>
      <c r="M45" s="53">
        <v>0</v>
      </c>
      <c r="N45" s="53">
        <v>0</v>
      </c>
      <c r="O45" s="53">
        <v>0</v>
      </c>
      <c r="P45" s="44">
        <v>1.0529999999999999</v>
      </c>
      <c r="Q45" s="44">
        <v>1.0529999999999999</v>
      </c>
      <c r="R45" s="44">
        <v>1.0529999999999999</v>
      </c>
      <c r="S45" s="10">
        <v>0.76500000000000001</v>
      </c>
    </row>
    <row r="46" spans="1:19" x14ac:dyDescent="0.25">
      <c r="A46" s="67" t="s">
        <v>63</v>
      </c>
      <c r="B46" s="19" t="s">
        <v>64</v>
      </c>
      <c r="C46" s="60" t="s">
        <v>62</v>
      </c>
      <c r="D46" s="45">
        <v>9.4E-2</v>
      </c>
      <c r="E46" s="27">
        <v>3.1E-2</v>
      </c>
      <c r="F46" s="27">
        <v>9.9000000000000005E-2</v>
      </c>
      <c r="G46" s="45">
        <f>F46</f>
        <v>9.9000000000000005E-2</v>
      </c>
      <c r="H46" s="45">
        <f>F46</f>
        <v>9.9000000000000005E-2</v>
      </c>
      <c r="I46" s="45">
        <f>F46</f>
        <v>9.9000000000000005E-2</v>
      </c>
      <c r="J46" s="45">
        <f>F46</f>
        <v>9.9000000000000005E-2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f>F46</f>
        <v>9.9000000000000005E-2</v>
      </c>
      <c r="Q46" s="45">
        <f>F46</f>
        <v>9.9000000000000005E-2</v>
      </c>
      <c r="R46" s="45">
        <f>F46</f>
        <v>9.9000000000000005E-2</v>
      </c>
      <c r="S46" s="66"/>
    </row>
    <row r="47" spans="1:19" ht="24" x14ac:dyDescent="0.25">
      <c r="A47" s="67" t="s">
        <v>65</v>
      </c>
      <c r="B47" s="19" t="s">
        <v>66</v>
      </c>
      <c r="C47" s="60" t="s">
        <v>62</v>
      </c>
      <c r="D47" s="45">
        <v>1.2470000000000001</v>
      </c>
      <c r="E47" s="27">
        <v>0.47020000000000001</v>
      </c>
      <c r="F47" s="27">
        <v>0.96599999999999997</v>
      </c>
      <c r="G47" s="27">
        <f>F47</f>
        <v>0.96599999999999997</v>
      </c>
      <c r="H47" s="27">
        <f t="shared" ref="H47:J47" si="13">G47</f>
        <v>0.96599999999999997</v>
      </c>
      <c r="I47" s="27">
        <f t="shared" si="13"/>
        <v>0.96599999999999997</v>
      </c>
      <c r="J47" s="27">
        <f t="shared" si="13"/>
        <v>0.96599999999999997</v>
      </c>
      <c r="K47" s="27">
        <v>0</v>
      </c>
      <c r="L47" s="45">
        <v>0</v>
      </c>
      <c r="M47" s="45">
        <v>0</v>
      </c>
      <c r="N47" s="45">
        <v>0</v>
      </c>
      <c r="O47" s="45">
        <v>0</v>
      </c>
      <c r="P47" s="27">
        <v>0.95299999999999996</v>
      </c>
      <c r="Q47" s="27">
        <v>0.95299999999999996</v>
      </c>
      <c r="R47" s="27">
        <v>0.95299999999999996</v>
      </c>
      <c r="S47" s="66"/>
    </row>
    <row r="48" spans="1:19" ht="24" x14ac:dyDescent="0.25">
      <c r="A48" s="67" t="s">
        <v>67</v>
      </c>
      <c r="B48" s="19" t="s">
        <v>68</v>
      </c>
      <c r="C48" s="60" t="s">
        <v>62</v>
      </c>
      <c r="D48" s="45">
        <v>0</v>
      </c>
      <c r="E48" s="27">
        <v>0</v>
      </c>
      <c r="F48" s="27">
        <v>0</v>
      </c>
      <c r="G48" s="45">
        <v>0</v>
      </c>
      <c r="H48" s="45">
        <v>0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66"/>
    </row>
    <row r="49" spans="1:19" ht="24" x14ac:dyDescent="0.25">
      <c r="A49" s="67" t="s">
        <v>69</v>
      </c>
      <c r="B49" s="19" t="s">
        <v>70</v>
      </c>
      <c r="C49" s="60" t="s">
        <v>62</v>
      </c>
      <c r="D49" s="45">
        <v>7.3999999999999996E-2</v>
      </c>
      <c r="E49" s="27">
        <v>1.46E-2</v>
      </c>
      <c r="F49" s="27">
        <v>8.5999999999999993E-2</v>
      </c>
      <c r="G49" s="27">
        <f>F49</f>
        <v>8.5999999999999993E-2</v>
      </c>
      <c r="H49" s="45">
        <f>G49</f>
        <v>8.5999999999999993E-2</v>
      </c>
      <c r="I49" s="45">
        <f>H49</f>
        <v>8.5999999999999993E-2</v>
      </c>
      <c r="J49" s="45">
        <f>F49</f>
        <v>8.5999999999999993E-2</v>
      </c>
      <c r="K49" s="45">
        <v>0</v>
      </c>
      <c r="L49" s="45">
        <v>0</v>
      </c>
      <c r="M49" s="45">
        <v>0</v>
      </c>
      <c r="N49" s="45">
        <v>0</v>
      </c>
      <c r="O49" s="45">
        <v>0</v>
      </c>
      <c r="P49" s="45">
        <f>F49</f>
        <v>8.5999999999999993E-2</v>
      </c>
      <c r="Q49" s="45">
        <f>F49</f>
        <v>8.5999999999999993E-2</v>
      </c>
      <c r="R49" s="45">
        <f>F49</f>
        <v>8.5999999999999993E-2</v>
      </c>
      <c r="S49" s="6">
        <v>0.11600000000000001</v>
      </c>
    </row>
    <row r="50" spans="1:19" ht="35.25" customHeight="1" x14ac:dyDescent="0.25">
      <c r="A50" s="13"/>
      <c r="B50" s="14"/>
      <c r="C50" s="15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7"/>
    </row>
    <row r="51" spans="1:19" s="75" customFormat="1" ht="15.75" x14ac:dyDescent="0.25">
      <c r="A51" s="69"/>
      <c r="B51" s="70" t="s">
        <v>94</v>
      </c>
      <c r="C51" s="71"/>
      <c r="D51" s="72"/>
      <c r="E51" s="72"/>
      <c r="F51" s="71"/>
      <c r="G51" s="71"/>
      <c r="H51" s="71"/>
      <c r="I51" s="71"/>
      <c r="J51" s="73" t="s">
        <v>95</v>
      </c>
      <c r="K51" s="71"/>
      <c r="L51" s="71"/>
      <c r="M51" s="74"/>
      <c r="N51" s="74"/>
      <c r="O51" s="74"/>
      <c r="P51" s="74"/>
      <c r="Q51" s="74"/>
      <c r="R51" s="74"/>
    </row>
    <row r="52" spans="1:19" x14ac:dyDescent="0.25">
      <c r="A52" s="62"/>
      <c r="B52" s="7"/>
      <c r="C52" s="63"/>
      <c r="D52" s="9"/>
      <c r="E52" s="9"/>
      <c r="F52" s="63"/>
      <c r="G52" s="63"/>
      <c r="H52" s="63"/>
      <c r="I52" s="63"/>
      <c r="J52" s="8"/>
      <c r="K52" s="63"/>
      <c r="L52" s="63"/>
      <c r="M52" s="63"/>
      <c r="N52" s="63"/>
      <c r="O52" s="63"/>
      <c r="P52" s="63"/>
      <c r="Q52" s="63"/>
      <c r="R52" s="63"/>
    </row>
    <row r="53" spans="1:19" x14ac:dyDescent="0.25">
      <c r="A53" s="62"/>
      <c r="B53" s="9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</row>
    <row r="54" spans="1:19" x14ac:dyDescent="0.25">
      <c r="A54" s="62"/>
    </row>
  </sheetData>
  <mergeCells count="11">
    <mergeCell ref="A5:R5"/>
    <mergeCell ref="A9:A10"/>
    <mergeCell ref="B9:B10"/>
    <mergeCell ref="C9:C10"/>
    <mergeCell ref="D9:D10"/>
    <mergeCell ref="E9:E10"/>
    <mergeCell ref="G9:R9"/>
    <mergeCell ref="E7:K7"/>
    <mergeCell ref="E8:J8"/>
    <mergeCell ref="F9:F10"/>
    <mergeCell ref="A6:R6"/>
  </mergeCells>
  <conditionalFormatting sqref="A7:E7 L7:R7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" sqref="B3:D7"/>
    </sheetView>
  </sheetViews>
  <sheetFormatPr defaultRowHeight="15" x14ac:dyDescent="0.25"/>
  <cols>
    <col min="2" max="2" width="10" bestFit="1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2025-10-16T05:39:22Z</dcterms:modified>
</cp:coreProperties>
</file>